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F99425EF-2063-49EE-A53E-D6B2CA5910B0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借入先別残高" sheetId="2" r:id="rId1"/>
  </sheets>
  <calcPr calcId="191029"/>
</workbook>
</file>

<file path=xl/calcChain.xml><?xml version="1.0" encoding="utf-8"?>
<calcChain xmlns="http://schemas.openxmlformats.org/spreadsheetml/2006/main">
  <c r="C24" i="2" l="1"/>
  <c r="B24" i="2"/>
  <c r="B17" i="2" l="1"/>
  <c r="B12" i="2"/>
  <c r="B6" i="2"/>
  <c r="B3" i="2"/>
  <c r="B8" i="2"/>
  <c r="B23" i="2"/>
  <c r="B22" i="2"/>
  <c r="B14" i="2"/>
  <c r="B4" i="2"/>
  <c r="B5" i="2"/>
  <c r="B20" i="2" l="1"/>
  <c r="B7" i="2"/>
  <c r="B16" i="2" l="1"/>
  <c r="B28" i="2" l="1"/>
  <c r="B19" i="2" l="1"/>
  <c r="B13" i="2"/>
  <c r="B9" i="2"/>
  <c r="B10" i="2"/>
  <c r="B18" i="2" l="1"/>
  <c r="B29" i="2" l="1"/>
  <c r="C11" i="2" s="1"/>
  <c r="C20" i="2" l="1"/>
  <c r="C18" i="2"/>
  <c r="C29" i="2"/>
  <c r="C13" i="2"/>
  <c r="C23" i="2"/>
  <c r="C27" i="2"/>
  <c r="C7" i="2"/>
  <c r="C19" i="2"/>
  <c r="C8" i="2"/>
  <c r="C6" i="2"/>
  <c r="C10" i="2"/>
  <c r="C28" i="2"/>
  <c r="C17" i="2"/>
  <c r="C21" i="2"/>
  <c r="C4" i="2"/>
  <c r="C16" i="2"/>
  <c r="C14" i="2"/>
  <c r="C5" i="2"/>
  <c r="C25" i="2"/>
  <c r="C3" i="2"/>
  <c r="C26" i="2"/>
  <c r="C12" i="2"/>
  <c r="C9" i="2"/>
  <c r="C15" i="2"/>
  <c r="C22" i="2"/>
</calcChain>
</file>

<file path=xl/sharedStrings.xml><?xml version="1.0" encoding="utf-8"?>
<sst xmlns="http://schemas.openxmlformats.org/spreadsheetml/2006/main" count="32" uniqueCount="32">
  <si>
    <t>西日本シティ銀行</t>
    <phoneticPr fontId="2"/>
  </si>
  <si>
    <t>日本政策投資銀行</t>
    <phoneticPr fontId="2"/>
  </si>
  <si>
    <t>福岡銀行</t>
    <phoneticPr fontId="2"/>
  </si>
  <si>
    <t>新生銀行</t>
    <phoneticPr fontId="2"/>
  </si>
  <si>
    <t>農林中央金庫</t>
    <phoneticPr fontId="2"/>
  </si>
  <si>
    <t>あおぞら銀行</t>
    <phoneticPr fontId="2"/>
  </si>
  <si>
    <t>りそな銀行</t>
    <phoneticPr fontId="2"/>
  </si>
  <si>
    <t>みずほ銀行</t>
    <phoneticPr fontId="2"/>
  </si>
  <si>
    <t>三井住友銀行</t>
    <phoneticPr fontId="2"/>
  </si>
  <si>
    <t>三井住友信託銀行</t>
    <phoneticPr fontId="2"/>
  </si>
  <si>
    <t>伊予銀行</t>
    <phoneticPr fontId="2"/>
  </si>
  <si>
    <t>宮崎銀行</t>
    <phoneticPr fontId="2"/>
  </si>
  <si>
    <t>広島銀行</t>
    <phoneticPr fontId="2"/>
  </si>
  <si>
    <t>佐賀銀行</t>
    <phoneticPr fontId="2"/>
  </si>
  <si>
    <t>鹿児島銀行</t>
    <phoneticPr fontId="2"/>
  </si>
  <si>
    <t>大分銀行</t>
    <phoneticPr fontId="2"/>
  </si>
  <si>
    <t>長崎銀行</t>
    <phoneticPr fontId="2"/>
  </si>
  <si>
    <t>肥後銀行</t>
    <phoneticPr fontId="2"/>
  </si>
  <si>
    <t>北九州銀行</t>
    <phoneticPr fontId="2"/>
  </si>
  <si>
    <t>　投資法人債</t>
    <rPh sb="1" eb="3">
      <t>トウシ</t>
    </rPh>
    <rPh sb="3" eb="5">
      <t>ホウジン</t>
    </rPh>
    <rPh sb="5" eb="6">
      <t>サイ</t>
    </rPh>
    <phoneticPr fontId="2"/>
  </si>
  <si>
    <t>三菱UFJ銀行</t>
    <phoneticPr fontId="2"/>
  </si>
  <si>
    <t>十八親和銀行</t>
    <rPh sb="2" eb="4">
      <t>シンワ</t>
    </rPh>
    <phoneticPr fontId="2"/>
  </si>
  <si>
    <t>借入先別残高</t>
    <rPh sb="0" eb="2">
      <t>カリイレ</t>
    </rPh>
    <rPh sb="2" eb="4">
      <t>サキベツ</t>
    </rPh>
    <rPh sb="4" eb="6">
      <t>ザンダカ</t>
    </rPh>
    <phoneticPr fontId="2"/>
  </si>
  <si>
    <t>借入先</t>
    <rPh sb="0" eb="2">
      <t>カリイレ</t>
    </rPh>
    <rPh sb="2" eb="3">
      <t>サキ</t>
    </rPh>
    <phoneticPr fontId="2"/>
  </si>
  <si>
    <t>借入残高
（百万円）</t>
    <rPh sb="0" eb="2">
      <t>カリイレ</t>
    </rPh>
    <rPh sb="2" eb="4">
      <t>ザンダカ</t>
    </rPh>
    <rPh sb="6" eb="9">
      <t>ヒャクマンエン</t>
    </rPh>
    <phoneticPr fontId="2"/>
  </si>
  <si>
    <t>比率
（％）</t>
    <rPh sb="0" eb="2">
      <t>ヒリツ</t>
    </rPh>
    <phoneticPr fontId="2"/>
  </si>
  <si>
    <t>合計</t>
    <rPh sb="0" eb="2">
      <t>ゴウケイ</t>
    </rPh>
    <phoneticPr fontId="2"/>
  </si>
  <si>
    <t>第1回無担保投資法人債</t>
    <rPh sb="0" eb="1">
      <t>ダイ</t>
    </rPh>
    <rPh sb="2" eb="3">
      <t>カイ</t>
    </rPh>
    <rPh sb="3" eb="6">
      <t>ムタンポ</t>
    </rPh>
    <rPh sb="6" eb="8">
      <t>トウシ</t>
    </rPh>
    <rPh sb="8" eb="10">
      <t>ホウジン</t>
    </rPh>
    <rPh sb="10" eb="11">
      <t>サイ</t>
    </rPh>
    <phoneticPr fontId="2"/>
  </si>
  <si>
    <t>第2回無担保投資法人債</t>
    <rPh sb="0" eb="1">
      <t>ダイ</t>
    </rPh>
    <rPh sb="2" eb="3">
      <t>カイ</t>
    </rPh>
    <rPh sb="3" eb="6">
      <t>ムタンポ</t>
    </rPh>
    <rPh sb="6" eb="8">
      <t>トウシ</t>
    </rPh>
    <rPh sb="8" eb="10">
      <t>ホウジン</t>
    </rPh>
    <rPh sb="10" eb="11">
      <t>サイ</t>
    </rPh>
    <phoneticPr fontId="2"/>
  </si>
  <si>
    <t>第3回無担保投資法人債</t>
    <rPh sb="0" eb="1">
      <t>ダイ</t>
    </rPh>
    <rPh sb="2" eb="3">
      <t>カイ</t>
    </rPh>
    <rPh sb="3" eb="6">
      <t>ムタンポ</t>
    </rPh>
    <rPh sb="6" eb="8">
      <t>トウシ</t>
    </rPh>
    <rPh sb="8" eb="10">
      <t>ホウジン</t>
    </rPh>
    <rPh sb="10" eb="11">
      <t>サイ</t>
    </rPh>
    <phoneticPr fontId="2"/>
  </si>
  <si>
    <t>　借入金</t>
    <rPh sb="1" eb="4">
      <t>カリイレキン</t>
    </rPh>
    <phoneticPr fontId="2"/>
  </si>
  <si>
    <t>2022年2月28日現在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</si>
</sst>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</cellXfs>
  <cellStyles count="3">
    <cellStyle name="パーセント" xfId="1" builtinId="5"/>
    <cellStyle name="標準" xfId="0" builtinId="0"/>
    <cellStyle name="標準 2 10" xfId="2" xr:uid="{8875DF48-6B98-470A-8361-497CCB352DF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tabSelected="1" zoomScaleNormal="100" workbookViewId="0">
      <selection activeCell="F16" sqref="F16"/>
    </sheetView>
  </sheetViews>
  <sheetFormatPr defaultColWidth="9" defaultRowHeight="15" x14ac:dyDescent="0.45"/>
  <cols>
    <col min="1" max="1" width="21.21875" style="1" bestFit="1" customWidth="1"/>
    <col min="2" max="3" width="20.88671875" style="1" customWidth="1"/>
    <col min="4" max="5" width="9.21875" style="1" customWidth="1"/>
    <col min="6" max="16384" width="9" style="1"/>
  </cols>
  <sheetData>
    <row r="1" spans="1:5" x14ac:dyDescent="0.45">
      <c r="A1" s="1" t="s">
        <v>22</v>
      </c>
      <c r="C1" s="2" t="s">
        <v>31</v>
      </c>
    </row>
    <row r="2" spans="1:5" ht="30" x14ac:dyDescent="0.45">
      <c r="A2" s="18" t="s">
        <v>23</v>
      </c>
      <c r="B2" s="19" t="s">
        <v>24</v>
      </c>
      <c r="C2" s="19" t="s">
        <v>25</v>
      </c>
      <c r="D2" s="15"/>
    </row>
    <row r="3" spans="1:5" x14ac:dyDescent="0.45">
      <c r="A3" s="3" t="s">
        <v>1</v>
      </c>
      <c r="B3" s="10">
        <f>13300+500+2500+1500</f>
        <v>17800</v>
      </c>
      <c r="C3" s="4">
        <f t="shared" ref="C3:C24" si="0">B3/$B$29</f>
        <v>0.21601941747572814</v>
      </c>
      <c r="E3" s="16"/>
    </row>
    <row r="4" spans="1:5" x14ac:dyDescent="0.45">
      <c r="A4" s="3" t="s">
        <v>0</v>
      </c>
      <c r="B4" s="10">
        <f>10300+600+400</f>
        <v>11300</v>
      </c>
      <c r="C4" s="4">
        <f t="shared" si="0"/>
        <v>0.13713592233009708</v>
      </c>
      <c r="E4" s="16"/>
    </row>
    <row r="5" spans="1:5" x14ac:dyDescent="0.45">
      <c r="A5" s="3" t="s">
        <v>2</v>
      </c>
      <c r="B5" s="10">
        <f>9200+500+300</f>
        <v>10000</v>
      </c>
      <c r="C5" s="4">
        <f t="shared" si="0"/>
        <v>0.12135922330097088</v>
      </c>
      <c r="E5" s="16"/>
    </row>
    <row r="6" spans="1:5" x14ac:dyDescent="0.45">
      <c r="A6" s="3" t="s">
        <v>7</v>
      </c>
      <c r="B6" s="10">
        <f>4700+500+1000+1000</f>
        <v>7200</v>
      </c>
      <c r="C6" s="4">
        <f t="shared" si="0"/>
        <v>8.7378640776699032E-2</v>
      </c>
      <c r="E6" s="16"/>
    </row>
    <row r="7" spans="1:5" x14ac:dyDescent="0.45">
      <c r="A7" s="3" t="s">
        <v>20</v>
      </c>
      <c r="B7" s="10">
        <f>500+500+2900+500+500</f>
        <v>4900</v>
      </c>
      <c r="C7" s="4">
        <f t="shared" si="0"/>
        <v>5.946601941747573E-2</v>
      </c>
    </row>
    <row r="8" spans="1:5" x14ac:dyDescent="0.45">
      <c r="A8" s="3" t="s">
        <v>6</v>
      </c>
      <c r="B8" s="10">
        <f>3400+700</f>
        <v>4100</v>
      </c>
      <c r="C8" s="4">
        <f t="shared" si="0"/>
        <v>4.9757281553398057E-2</v>
      </c>
      <c r="E8" s="16"/>
    </row>
    <row r="9" spans="1:5" x14ac:dyDescent="0.45">
      <c r="A9" s="3" t="s">
        <v>9</v>
      </c>
      <c r="B9" s="10">
        <f>2900+400</f>
        <v>3300</v>
      </c>
      <c r="C9" s="4">
        <f t="shared" si="0"/>
        <v>4.0048543689320391E-2</v>
      </c>
      <c r="E9" s="16"/>
    </row>
    <row r="10" spans="1:5" x14ac:dyDescent="0.45">
      <c r="A10" s="3" t="s">
        <v>8</v>
      </c>
      <c r="B10" s="10">
        <f>2100+500</f>
        <v>2600</v>
      </c>
      <c r="C10" s="4">
        <f t="shared" si="0"/>
        <v>3.1553398058252427E-2</v>
      </c>
      <c r="E10" s="16"/>
    </row>
    <row r="11" spans="1:5" x14ac:dyDescent="0.45">
      <c r="A11" s="3" t="s">
        <v>21</v>
      </c>
      <c r="B11" s="21">
        <v>2500</v>
      </c>
      <c r="C11" s="4">
        <f t="shared" si="0"/>
        <v>3.0339805825242719E-2</v>
      </c>
      <c r="E11" s="16"/>
    </row>
    <row r="12" spans="1:5" x14ac:dyDescent="0.45">
      <c r="A12" s="3" t="s">
        <v>18</v>
      </c>
      <c r="B12" s="21">
        <f>1700+500</f>
        <v>2200</v>
      </c>
      <c r="C12" s="4">
        <f t="shared" si="0"/>
        <v>2.6699029126213591E-2</v>
      </c>
      <c r="E12" s="16"/>
    </row>
    <row r="13" spans="1:5" x14ac:dyDescent="0.45">
      <c r="A13" s="3" t="s">
        <v>12</v>
      </c>
      <c r="B13" s="21">
        <f>1600+400</f>
        <v>2000</v>
      </c>
      <c r="C13" s="4">
        <f t="shared" si="0"/>
        <v>2.4271844660194174E-2</v>
      </c>
    </row>
    <row r="14" spans="1:5" x14ac:dyDescent="0.45">
      <c r="A14" s="3" t="s">
        <v>15</v>
      </c>
      <c r="B14" s="21">
        <f>1500</f>
        <v>1500</v>
      </c>
      <c r="C14" s="4">
        <f t="shared" si="0"/>
        <v>1.820388349514563E-2</v>
      </c>
      <c r="E14" s="16"/>
    </row>
    <row r="15" spans="1:5" x14ac:dyDescent="0.45">
      <c r="A15" s="3" t="s">
        <v>4</v>
      </c>
      <c r="B15" s="21">
        <v>1500</v>
      </c>
      <c r="C15" s="4">
        <f t="shared" si="0"/>
        <v>1.820388349514563E-2</v>
      </c>
      <c r="E15" s="16"/>
    </row>
    <row r="16" spans="1:5" x14ac:dyDescent="0.45">
      <c r="A16" s="3" t="s">
        <v>17</v>
      </c>
      <c r="B16" s="10">
        <f>800+500</f>
        <v>1300</v>
      </c>
      <c r="C16" s="4">
        <f t="shared" si="0"/>
        <v>1.5776699029126214E-2</v>
      </c>
      <c r="E16" s="16"/>
    </row>
    <row r="17" spans="1:5" x14ac:dyDescent="0.45">
      <c r="A17" s="3" t="s">
        <v>10</v>
      </c>
      <c r="B17" s="10">
        <f>1000+200</f>
        <v>1200</v>
      </c>
      <c r="C17" s="4">
        <f t="shared" si="0"/>
        <v>1.4563106796116505E-2</v>
      </c>
      <c r="E17" s="16"/>
    </row>
    <row r="18" spans="1:5" x14ac:dyDescent="0.45">
      <c r="A18" s="3" t="s">
        <v>5</v>
      </c>
      <c r="B18" s="10">
        <f>1600-600</f>
        <v>1000</v>
      </c>
      <c r="C18" s="4">
        <f t="shared" si="0"/>
        <v>1.2135922330097087E-2</v>
      </c>
    </row>
    <row r="19" spans="1:5" x14ac:dyDescent="0.45">
      <c r="A19" s="3" t="s">
        <v>3</v>
      </c>
      <c r="B19" s="10">
        <f>700+300</f>
        <v>1000</v>
      </c>
      <c r="C19" s="4">
        <f t="shared" si="0"/>
        <v>1.2135922330097087E-2</v>
      </c>
      <c r="E19" s="16"/>
    </row>
    <row r="20" spans="1:5" x14ac:dyDescent="0.45">
      <c r="A20" s="3" t="s">
        <v>14</v>
      </c>
      <c r="B20" s="10">
        <f>300+500</f>
        <v>800</v>
      </c>
      <c r="C20" s="4">
        <f t="shared" si="0"/>
        <v>9.7087378640776691E-3</v>
      </c>
      <c r="E20" s="16"/>
    </row>
    <row r="21" spans="1:5" x14ac:dyDescent="0.45">
      <c r="A21" s="3" t="s">
        <v>11</v>
      </c>
      <c r="B21" s="10">
        <v>700</v>
      </c>
      <c r="C21" s="4">
        <f t="shared" si="0"/>
        <v>8.4951456310679609E-3</v>
      </c>
      <c r="E21" s="16"/>
    </row>
    <row r="22" spans="1:5" x14ac:dyDescent="0.45">
      <c r="A22" s="3" t="s">
        <v>13</v>
      </c>
      <c r="B22" s="10">
        <f>500</f>
        <v>500</v>
      </c>
      <c r="C22" s="4">
        <f t="shared" si="0"/>
        <v>6.0679611650485436E-3</v>
      </c>
      <c r="E22" s="16"/>
    </row>
    <row r="23" spans="1:5" x14ac:dyDescent="0.45">
      <c r="A23" s="3" t="s">
        <v>16</v>
      </c>
      <c r="B23" s="10">
        <f>0</f>
        <v>0</v>
      </c>
      <c r="C23" s="4">
        <f t="shared" si="0"/>
        <v>0</v>
      </c>
      <c r="E23" s="16"/>
    </row>
    <row r="24" spans="1:5" x14ac:dyDescent="0.45">
      <c r="A24" s="5" t="s">
        <v>30</v>
      </c>
      <c r="B24" s="11">
        <f>SUBTOTAL(9,B3:B23)</f>
        <v>77400</v>
      </c>
      <c r="C24" s="6">
        <f t="shared" si="0"/>
        <v>0.93932038834951459</v>
      </c>
    </row>
    <row r="25" spans="1:5" x14ac:dyDescent="0.45">
      <c r="A25" s="3" t="s">
        <v>27</v>
      </c>
      <c r="B25" s="10">
        <v>2000</v>
      </c>
      <c r="C25" s="4">
        <f t="shared" ref="C25:C29" si="1">B25/$B$29</f>
        <v>2.4271844660194174E-2</v>
      </c>
    </row>
    <row r="26" spans="1:5" x14ac:dyDescent="0.45">
      <c r="A26" s="3" t="s">
        <v>28</v>
      </c>
      <c r="B26" s="14">
        <v>2000</v>
      </c>
      <c r="C26" s="4">
        <f t="shared" si="1"/>
        <v>2.4271844660194174E-2</v>
      </c>
    </row>
    <row r="27" spans="1:5" x14ac:dyDescent="0.45">
      <c r="A27" s="3" t="s">
        <v>29</v>
      </c>
      <c r="B27" s="14">
        <v>1000</v>
      </c>
      <c r="C27" s="4">
        <f t="shared" si="1"/>
        <v>1.2135922330097087E-2</v>
      </c>
    </row>
    <row r="28" spans="1:5" ht="15.6" thickBot="1" x14ac:dyDescent="0.5">
      <c r="A28" s="7" t="s">
        <v>19</v>
      </c>
      <c r="B28" s="12">
        <f>SUBTOTAL(9,B25:B27)</f>
        <v>5000</v>
      </c>
      <c r="C28" s="8">
        <f t="shared" si="1"/>
        <v>6.0679611650485438E-2</v>
      </c>
      <c r="D28" s="17"/>
    </row>
    <row r="29" spans="1:5" ht="15.6" thickTop="1" x14ac:dyDescent="0.45">
      <c r="A29" s="20" t="s">
        <v>26</v>
      </c>
      <c r="B29" s="13">
        <f>SUBTOTAL(9,B3:B28)</f>
        <v>82400</v>
      </c>
      <c r="C29" s="9">
        <f t="shared" si="1"/>
        <v>1</v>
      </c>
      <c r="D29" s="17"/>
    </row>
    <row r="30" spans="1:5" x14ac:dyDescent="0.45">
      <c r="D30" s="17"/>
    </row>
    <row r="31" spans="1:5" x14ac:dyDescent="0.45">
      <c r="D31" s="17"/>
    </row>
  </sheetData>
  <sortState ref="A3:C23">
    <sortCondition descending="1" ref="B3:B23"/>
  </sortState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借入先別残高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2022-04-05T08:07:41Z</dcterms:modified>
</cp:coreProperties>
</file>